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0" windowWidth="20730" windowHeight="11760" activeTab="1"/>
  </bookViews>
  <sheets>
    <sheet name="Rekapitulácia stavby" sheetId="1" r:id="rId1"/>
    <sheet name="190304a - Detské ihrisko" sheetId="2" r:id="rId2"/>
  </sheets>
  <definedNames>
    <definedName name="_xlnm.Print_Titles" localSheetId="1">'190304a - Detské ihrisko'!$108:$108</definedName>
    <definedName name="_xlnm.Print_Titles" localSheetId="0">'Rekapitulácia stavby'!$85:$85</definedName>
    <definedName name="_xlnm.Print_Area" localSheetId="1">'190304a - Detské ihrisko'!$C$4:$Q$70,'190304a - Detské ihrisko'!$C$76:$Q$93,'190304a - Detské ihrisko'!$C$99:$Q$118</definedName>
    <definedName name="_xlnm.Print_Area" localSheetId="0">'Rekapitulácia stavby'!$C$4:$AP$70,'Rekapitulácia stavby'!$C$76:$AP$92</definedName>
  </definedNames>
  <calcPr calcId="125725"/>
</workbook>
</file>

<file path=xl/calcChain.xml><?xml version="1.0" encoding="utf-8"?>
<calcChain xmlns="http://schemas.openxmlformats.org/spreadsheetml/2006/main">
  <c r="AY88" i="1"/>
  <c r="AX88"/>
  <c r="BI118" i="2"/>
  <c r="BH118"/>
  <c r="BG118"/>
  <c r="BE118"/>
  <c r="AA118"/>
  <c r="Y118"/>
  <c r="W118"/>
  <c r="BK118"/>
  <c r="N118"/>
  <c r="BF118" s="1"/>
  <c r="BI117"/>
  <c r="BH117"/>
  <c r="BG117"/>
  <c r="BE117"/>
  <c r="AA117"/>
  <c r="Y117"/>
  <c r="W117"/>
  <c r="BK117"/>
  <c r="N117"/>
  <c r="BF117"/>
  <c r="BI116"/>
  <c r="BH116"/>
  <c r="BG116"/>
  <c r="BE116"/>
  <c r="AA116"/>
  <c r="Y116"/>
  <c r="W116"/>
  <c r="BK116"/>
  <c r="N116"/>
  <c r="BF116" s="1"/>
  <c r="BI115"/>
  <c r="BH115"/>
  <c r="BG115"/>
  <c r="BE115"/>
  <c r="AA115"/>
  <c r="Y115"/>
  <c r="W115"/>
  <c r="BK115"/>
  <c r="N115"/>
  <c r="BF115" s="1"/>
  <c r="BI114"/>
  <c r="BH114"/>
  <c r="BG114"/>
  <c r="BE114"/>
  <c r="AA114"/>
  <c r="Y114"/>
  <c r="W114"/>
  <c r="BK114"/>
  <c r="N114"/>
  <c r="BF114" s="1"/>
  <c r="BI113"/>
  <c r="H35" s="1"/>
  <c r="BD88" i="1" s="1"/>
  <c r="BD87" s="1"/>
  <c r="W35" s="1"/>
  <c r="BH113" i="2"/>
  <c r="BG113"/>
  <c r="BE113"/>
  <c r="AA113"/>
  <c r="Y113"/>
  <c r="W113"/>
  <c r="BK113"/>
  <c r="N113"/>
  <c r="BF113" s="1"/>
  <c r="BI112"/>
  <c r="BH112"/>
  <c r="H34"/>
  <c r="BC88" i="1" s="1"/>
  <c r="BC87" s="1"/>
  <c r="BG112" i="2"/>
  <c r="BE112"/>
  <c r="AA112"/>
  <c r="Y112"/>
  <c r="W112"/>
  <c r="W111" s="1"/>
  <c r="W110" s="1"/>
  <c r="W109" s="1"/>
  <c r="AU88" i="1" s="1"/>
  <c r="AU87" s="1"/>
  <c r="BK112" i="2"/>
  <c r="N112"/>
  <c r="BF112" s="1"/>
  <c r="F105"/>
  <c r="F103"/>
  <c r="F101"/>
  <c r="M27"/>
  <c r="AS88" i="1" s="1"/>
  <c r="AS87" s="1"/>
  <c r="F82" i="2"/>
  <c r="F80"/>
  <c r="F78"/>
  <c r="O20"/>
  <c r="E20"/>
  <c r="M83" s="1"/>
  <c r="O19"/>
  <c r="O17"/>
  <c r="E17"/>
  <c r="M82" s="1"/>
  <c r="O16"/>
  <c r="O14"/>
  <c r="E14"/>
  <c r="F106" s="1"/>
  <c r="O13"/>
  <c r="M103"/>
  <c r="AK27" i="1"/>
  <c r="AM83"/>
  <c r="L83"/>
  <c r="AM82"/>
  <c r="L82"/>
  <c r="AM80"/>
  <c r="L80"/>
  <c r="L78"/>
  <c r="L77"/>
  <c r="H33" i="2" l="1"/>
  <c r="BB88" i="1" s="1"/>
  <c r="BB87" s="1"/>
  <c r="W33" s="1"/>
  <c r="H31" i="2"/>
  <c r="AZ88" i="1" s="1"/>
  <c r="AZ87" s="1"/>
  <c r="AV87" s="1"/>
  <c r="AX87"/>
  <c r="Y111" i="2"/>
  <c r="Y110" s="1"/>
  <c r="Y109" s="1"/>
  <c r="M80"/>
  <c r="BK111"/>
  <c r="M31"/>
  <c r="AV88" i="1" s="1"/>
  <c r="AA111" i="2"/>
  <c r="AA110" s="1"/>
  <c r="AA109" s="1"/>
  <c r="W34" i="1"/>
  <c r="AY87"/>
  <c r="M32" i="2"/>
  <c r="AW88" i="1" s="1"/>
  <c r="H32" i="2"/>
  <c r="BA88" i="1" s="1"/>
  <c r="BA87" s="1"/>
  <c r="W31"/>
  <c r="N111" i="2"/>
  <c r="N89" s="1"/>
  <c r="BK110"/>
  <c r="M106"/>
  <c r="F83"/>
  <c r="M105"/>
  <c r="AT88" i="1" l="1"/>
  <c r="AW87"/>
  <c r="AK32" s="1"/>
  <c r="W32"/>
  <c r="BK109" i="2"/>
  <c r="N109" s="1"/>
  <c r="N87" s="1"/>
  <c r="N110"/>
  <c r="N88" s="1"/>
  <c r="AT87" i="1"/>
  <c r="AK31"/>
  <c r="M26" i="2" l="1"/>
  <c r="M29" s="1"/>
  <c r="L93"/>
  <c r="L37" l="1"/>
  <c r="AG88" i="1"/>
  <c r="AG87" l="1"/>
  <c r="AN88"/>
  <c r="AG92" l="1"/>
  <c r="AK26"/>
  <c r="AK29" s="1"/>
  <c r="AK37" s="1"/>
  <c r="AN87"/>
  <c r="AN92" s="1"/>
</calcChain>
</file>

<file path=xl/sharedStrings.xml><?xml version="1.0" encoding="utf-8"?>
<sst xmlns="http://schemas.openxmlformats.org/spreadsheetml/2006/main" count="364" uniqueCount="144">
  <si>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</si>
  <si>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</si>
  <si>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</si>
  <si>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</si>
  <si>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</si>
  <si>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</si>
  <si>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</si>
  <si>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</si>
  <si>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</si>
  <si>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</si>
  <si>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</si>
  <si>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</si>
  <si>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</si>
  <si>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</si>
  <si>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190304a</t>
  </si>
  <si>
    <t>Stavba:</t>
  </si>
  <si>
    <t>Detské ihrisko</t>
  </si>
  <si>
    <t>JKSO:</t>
  </si>
  <si>
    <t>KS:</t>
  </si>
  <si>
    <t>Miesto:</t>
  </si>
  <si>
    <t>Lieskovany</t>
  </si>
  <si>
    <t>Dátum:</t>
  </si>
  <si>
    <t>Objednávateľ:</t>
  </si>
  <si>
    <t>IČO:</t>
  </si>
  <si>
    <t>Obec Lieskovany</t>
  </si>
  <si>
    <t>IČO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</si>
  <si>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</si>
  <si>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</si>
  <si>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</si>
  <si>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</si>
  <si>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</si>
  <si>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</si>
  <si>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</si>
  <si>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</si>
  <si>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</si>
  <si>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</si>
  <si>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</si>
  <si>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</si>
  <si>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</si>
  <si>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</si>
  <si>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</si>
  <si>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</si>
  <si>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</si>
  <si>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</si>
  <si>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</si>
  <si>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</si>
  <si>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</si>
  <si>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</si>
  <si>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</si>
  <si>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</si>
  <si>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</si>
  <si>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</si>
  <si>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</si>
  <si>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</si>
  <si>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</si>
  <si>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</si>
  <si>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</si>
  <si>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</si>
  <si>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</si>
  <si>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</si>
  <si>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</si>
  <si>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</si>
  <si>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</si>
  <si>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</si>
  <si>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</si>
  <si>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</si>
  <si>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</si>
  <si>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</si>
  <si>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</si>
  <si>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</si>
  <si>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</si>
  <si>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</si>
  <si>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</si>
  <si>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</si>
  <si>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{d0b27a4d-b5ed-4835-a26e-e1532e0b66a7}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</si>
  <si>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</si>
  <si>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</si>
  <si>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</si>
  <si>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</si>
  <si>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</si>
  <si>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</si>
  <si>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</si>
  <si>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</si>
  <si>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</si>
  <si>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</si>
  <si>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</si>
  <si>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</si>
  <si>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</si>
  <si>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Náklady z rozpočtu</t>
  </si>
  <si>
    <t>Ostatné náklady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</si>
  <si>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</si>
  <si>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</si>
  <si>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</si>
  <si>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</si>
  <si>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</si>
  <si>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</si>
  <si>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2) Ostatné náklady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</si>
  <si>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</si>
  <si>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</si>
  <si>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</si>
  <si>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</si>
  <si>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</si>
  <si>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</si>
  <si>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</si>
  <si>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</si>
  <si>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</si>
  <si>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</si>
  <si>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</si>
  <si>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</si>
  <si>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</si>
  <si>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</si>
  <si>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</si>
  <si>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936105110</t>
  </si>
  <si>
    <t>súb.</t>
  </si>
  <si>
    <t>4</t>
  </si>
  <si>
    <t>2</t>
  </si>
  <si>
    <t>-67641383</t>
  </si>
  <si>
    <t>M</t>
  </si>
  <si>
    <t>5538172-0402</t>
  </si>
  <si>
    <t>ks</t>
  </si>
  <si>
    <t>8</t>
  </si>
  <si>
    <t>-1509668834</t>
  </si>
  <si>
    <t>3</t>
  </si>
  <si>
    <t>936105111</t>
  </si>
  <si>
    <t>-1391501925</t>
  </si>
  <si>
    <t>553817-0212</t>
  </si>
  <si>
    <t>1510285002</t>
  </si>
  <si>
    <t>5</t>
  </si>
  <si>
    <t>936105127</t>
  </si>
  <si>
    <t>-658464018</t>
  </si>
  <si>
    <t>6</t>
  </si>
  <si>
    <t>5538172-0602</t>
  </si>
  <si>
    <t>Detské prvky - pružinová hojadčka - pes</t>
  </si>
  <si>
    <t>-158978831</t>
  </si>
  <si>
    <t>7</t>
  </si>
  <si>
    <t>5538172009</t>
  </si>
  <si>
    <t>m2</t>
  </si>
  <si>
    <t>-270937045</t>
  </si>
  <si>
    <t>Osadenie detskej zostavy  z prvkov skladaných na mieste do betónových pätiek</t>
  </si>
  <si>
    <t>Detské prvky - zostava na hranie domček so strieškou, šmýkačkou, lezeckou stenou a tyčou pre šplh , Kritická výška pádu: 0,9 m</t>
  </si>
  <si>
    <t>Osadenie pružinových hojdačiek z prvkov skladaných na mieste, osadené do betónových pätiek</t>
  </si>
  <si>
    <t>Gumová dopadová zatrávňovacia rohož protišmyková pre výšku pádu do 3,0 m.</t>
  </si>
  <si>
    <t>Detské prvky -  šplhacia a balančná zostava typ gymnastický kváder – lezecká stena, šplhacia sieť, šplhacia tyč, lanový rebrík, šplhacie lano, Kritická výška pádu:  1,80 m</t>
  </si>
  <si>
    <t>Výkaz výmer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</si>
</sst>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7" fontId="31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left" vertical="center" wrapText="1"/>
      <protection locked="0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3"/>
  <sheetViews>
    <sheetView showGridLines="0" workbookViewId="0">
      <pane ySplit="1" topLeftCell="A23" activePane="bottomLeft" state="frozen"/>
      <selection pane="bottomLeft" activeCell="AN8" sqref="AN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R2" s="166" t="s">
        <v>8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58" t="s">
        <v>11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3" t="s">
        <v>14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84" t="s">
        <v>16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4"/>
      <c r="AQ6" s="23"/>
      <c r="BS6" s="18" t="s">
        <v>9</v>
      </c>
    </row>
    <row r="7" spans="1:73" ht="14.45" customHeight="1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26"/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23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23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27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25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23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26" t="s">
        <v>5</v>
      </c>
      <c r="AO17" s="24"/>
      <c r="AP17" s="24"/>
      <c r="AQ17" s="23"/>
      <c r="BS17" s="18" t="s">
        <v>29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30</v>
      </c>
    </row>
    <row r="19" spans="2:71" ht="14.45" customHeight="1">
      <c r="B19" s="22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23</v>
      </c>
      <c r="AL19" s="24"/>
      <c r="AM19" s="24"/>
      <c r="AN19" s="26" t="s">
        <v>5</v>
      </c>
      <c r="AO19" s="24"/>
      <c r="AP19" s="24"/>
      <c r="AQ19" s="23"/>
      <c r="BS19" s="18" t="s">
        <v>30</v>
      </c>
    </row>
    <row r="20" spans="2:71" ht="18.399999999999999" customHeight="1">
      <c r="B20" s="22"/>
      <c r="C20" s="24"/>
      <c r="D20" s="24"/>
      <c r="E20" s="26" t="s">
        <v>27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78" t="s">
        <v>5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9">
        <f>ROUND(AG87,2)</f>
        <v>0</v>
      </c>
      <c r="AL26" s="180"/>
      <c r="AM26" s="180"/>
      <c r="AN26" s="180"/>
      <c r="AO26" s="180"/>
      <c r="AP26" s="24"/>
      <c r="AQ26" s="23"/>
    </row>
    <row r="27" spans="2:71" ht="14.45" customHeight="1">
      <c r="B27" s="22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9">
        <f>ROUND(AG90,2)</f>
        <v>0</v>
      </c>
      <c r="AL27" s="179"/>
      <c r="AM27" s="179"/>
      <c r="AN27" s="179"/>
      <c r="AO27" s="179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5">
        <f>ROUND(AK26+AK27,2)</f>
        <v>0</v>
      </c>
      <c r="AL29" s="186"/>
      <c r="AM29" s="186"/>
      <c r="AN29" s="186"/>
      <c r="AO29" s="186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65">
        <v>0.2</v>
      </c>
      <c r="M31" s="151"/>
      <c r="N31" s="151"/>
      <c r="O31" s="151"/>
      <c r="P31" s="37"/>
      <c r="Q31" s="37"/>
      <c r="R31" s="37"/>
      <c r="S31" s="37"/>
      <c r="T31" s="40" t="s">
        <v>38</v>
      </c>
      <c r="U31" s="37"/>
      <c r="V31" s="37"/>
      <c r="W31" s="150">
        <f>ROUND(AZ87+SUM(CD91),2)</f>
        <v>0</v>
      </c>
      <c r="X31" s="151"/>
      <c r="Y31" s="151"/>
      <c r="Z31" s="151"/>
      <c r="AA31" s="151"/>
      <c r="AB31" s="151"/>
      <c r="AC31" s="151"/>
      <c r="AD31" s="151"/>
      <c r="AE31" s="151"/>
      <c r="AF31" s="37"/>
      <c r="AG31" s="37"/>
      <c r="AH31" s="37"/>
      <c r="AI31" s="37"/>
      <c r="AJ31" s="37"/>
      <c r="AK31" s="150">
        <f>ROUND(AV87+SUM(BY91),2)</f>
        <v>0</v>
      </c>
      <c r="AL31" s="151"/>
      <c r="AM31" s="151"/>
      <c r="AN31" s="151"/>
      <c r="AO31" s="151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65">
        <v>0.2</v>
      </c>
      <c r="M32" s="151"/>
      <c r="N32" s="151"/>
      <c r="O32" s="151"/>
      <c r="P32" s="37"/>
      <c r="Q32" s="37"/>
      <c r="R32" s="37"/>
      <c r="S32" s="37"/>
      <c r="T32" s="40" t="s">
        <v>38</v>
      </c>
      <c r="U32" s="37"/>
      <c r="V32" s="37"/>
      <c r="W32" s="150">
        <f>ROUND(BA87+SUM(CE91),2)</f>
        <v>0</v>
      </c>
      <c r="X32" s="151"/>
      <c r="Y32" s="151"/>
      <c r="Z32" s="151"/>
      <c r="AA32" s="151"/>
      <c r="AB32" s="151"/>
      <c r="AC32" s="151"/>
      <c r="AD32" s="151"/>
      <c r="AE32" s="151"/>
      <c r="AF32" s="37"/>
      <c r="AG32" s="37"/>
      <c r="AH32" s="37"/>
      <c r="AI32" s="37"/>
      <c r="AJ32" s="37"/>
      <c r="AK32" s="150">
        <f>ROUND(AW87+SUM(BZ91),2)</f>
        <v>0</v>
      </c>
      <c r="AL32" s="151"/>
      <c r="AM32" s="151"/>
      <c r="AN32" s="151"/>
      <c r="AO32" s="151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65">
        <v>0.2</v>
      </c>
      <c r="M33" s="151"/>
      <c r="N33" s="151"/>
      <c r="O33" s="151"/>
      <c r="P33" s="37"/>
      <c r="Q33" s="37"/>
      <c r="R33" s="37"/>
      <c r="S33" s="37"/>
      <c r="T33" s="40" t="s">
        <v>38</v>
      </c>
      <c r="U33" s="37"/>
      <c r="V33" s="37"/>
      <c r="W33" s="150">
        <f>ROUND(BB87+SUM(CF91),2)</f>
        <v>0</v>
      </c>
      <c r="X33" s="151"/>
      <c r="Y33" s="151"/>
      <c r="Z33" s="151"/>
      <c r="AA33" s="151"/>
      <c r="AB33" s="151"/>
      <c r="AC33" s="151"/>
      <c r="AD33" s="151"/>
      <c r="AE33" s="151"/>
      <c r="AF33" s="37"/>
      <c r="AG33" s="37"/>
      <c r="AH33" s="37"/>
      <c r="AI33" s="37"/>
      <c r="AJ33" s="37"/>
      <c r="AK33" s="150">
        <v>0</v>
      </c>
      <c r="AL33" s="151"/>
      <c r="AM33" s="151"/>
      <c r="AN33" s="151"/>
      <c r="AO33" s="151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65">
        <v>0.2</v>
      </c>
      <c r="M34" s="151"/>
      <c r="N34" s="151"/>
      <c r="O34" s="151"/>
      <c r="P34" s="37"/>
      <c r="Q34" s="37"/>
      <c r="R34" s="37"/>
      <c r="S34" s="37"/>
      <c r="T34" s="40" t="s">
        <v>38</v>
      </c>
      <c r="U34" s="37"/>
      <c r="V34" s="37"/>
      <c r="W34" s="150">
        <f>ROUND(BC87+SUM(CG91),2)</f>
        <v>0</v>
      </c>
      <c r="X34" s="151"/>
      <c r="Y34" s="151"/>
      <c r="Z34" s="151"/>
      <c r="AA34" s="151"/>
      <c r="AB34" s="151"/>
      <c r="AC34" s="151"/>
      <c r="AD34" s="151"/>
      <c r="AE34" s="151"/>
      <c r="AF34" s="37"/>
      <c r="AG34" s="37"/>
      <c r="AH34" s="37"/>
      <c r="AI34" s="37"/>
      <c r="AJ34" s="37"/>
      <c r="AK34" s="150">
        <v>0</v>
      </c>
      <c r="AL34" s="151"/>
      <c r="AM34" s="151"/>
      <c r="AN34" s="151"/>
      <c r="AO34" s="151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65">
        <v>0</v>
      </c>
      <c r="M35" s="151"/>
      <c r="N35" s="151"/>
      <c r="O35" s="151"/>
      <c r="P35" s="37"/>
      <c r="Q35" s="37"/>
      <c r="R35" s="37"/>
      <c r="S35" s="37"/>
      <c r="T35" s="40" t="s">
        <v>38</v>
      </c>
      <c r="U35" s="37"/>
      <c r="V35" s="37"/>
      <c r="W35" s="150">
        <f>ROUND(BD87+SUM(CH91),2)</f>
        <v>0</v>
      </c>
      <c r="X35" s="151"/>
      <c r="Y35" s="151"/>
      <c r="Z35" s="151"/>
      <c r="AA35" s="151"/>
      <c r="AB35" s="151"/>
      <c r="AC35" s="151"/>
      <c r="AD35" s="151"/>
      <c r="AE35" s="151"/>
      <c r="AF35" s="37"/>
      <c r="AG35" s="37"/>
      <c r="AH35" s="37"/>
      <c r="AI35" s="37"/>
      <c r="AJ35" s="37"/>
      <c r="AK35" s="150">
        <v>0</v>
      </c>
      <c r="AL35" s="151"/>
      <c r="AM35" s="151"/>
      <c r="AN35" s="151"/>
      <c r="AO35" s="151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53" t="s">
        <v>45</v>
      </c>
      <c r="Y37" s="154"/>
      <c r="Z37" s="154"/>
      <c r="AA37" s="154"/>
      <c r="AB37" s="154"/>
      <c r="AC37" s="44"/>
      <c r="AD37" s="44"/>
      <c r="AE37" s="44"/>
      <c r="AF37" s="44"/>
      <c r="AG37" s="44"/>
      <c r="AH37" s="44"/>
      <c r="AI37" s="44"/>
      <c r="AJ37" s="44"/>
      <c r="AK37" s="155">
        <f>SUM(AK29:AK35)</f>
        <v>0</v>
      </c>
      <c r="AL37" s="154"/>
      <c r="AM37" s="154"/>
      <c r="AN37" s="154"/>
      <c r="AO37" s="156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58" t="s">
        <v>52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190304a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60" t="str">
        <f>K6</f>
        <v>Detské ihrisko</v>
      </c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Lieskovany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22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Obec Lieskovany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28</v>
      </c>
      <c r="AJ82" s="32"/>
      <c r="AK82" s="32"/>
      <c r="AL82" s="32"/>
      <c r="AM82" s="169" t="str">
        <f>IF(E17="","",E17)</f>
        <v xml:space="preserve"> </v>
      </c>
      <c r="AN82" s="169"/>
      <c r="AO82" s="169"/>
      <c r="AP82" s="169"/>
      <c r="AQ82" s="33"/>
      <c r="AS82" s="170" t="s">
        <v>53</v>
      </c>
      <c r="AT82" s="171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69" t="str">
        <f>IF(E20="","",E20)</f>
        <v xml:space="preserve"> </v>
      </c>
      <c r="AN83" s="169"/>
      <c r="AO83" s="169"/>
      <c r="AP83" s="169"/>
      <c r="AQ83" s="33"/>
      <c r="AS83" s="172"/>
      <c r="AT83" s="173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2"/>
      <c r="AT84" s="173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62" t="s">
        <v>54</v>
      </c>
      <c r="D85" s="163"/>
      <c r="E85" s="163"/>
      <c r="F85" s="163"/>
      <c r="G85" s="163"/>
      <c r="H85" s="71"/>
      <c r="I85" s="164" t="s">
        <v>55</v>
      </c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4" t="s">
        <v>56</v>
      </c>
      <c r="AH85" s="163"/>
      <c r="AI85" s="163"/>
      <c r="AJ85" s="163"/>
      <c r="AK85" s="163"/>
      <c r="AL85" s="163"/>
      <c r="AM85" s="163"/>
      <c r="AN85" s="164" t="s">
        <v>57</v>
      </c>
      <c r="AO85" s="163"/>
      <c r="AP85" s="174"/>
      <c r="AQ85" s="33"/>
      <c r="AS85" s="72" t="s">
        <v>58</v>
      </c>
      <c r="AT85" s="73" t="s">
        <v>59</v>
      </c>
      <c r="AU85" s="73" t="s">
        <v>60</v>
      </c>
      <c r="AV85" s="73" t="s">
        <v>61</v>
      </c>
      <c r="AW85" s="73" t="s">
        <v>62</v>
      </c>
      <c r="AX85" s="73" t="s">
        <v>63</v>
      </c>
      <c r="AY85" s="73" t="s">
        <v>64</v>
      </c>
      <c r="AZ85" s="73" t="s">
        <v>65</v>
      </c>
      <c r="BA85" s="73" t="s">
        <v>66</v>
      </c>
      <c r="BB85" s="73" t="s">
        <v>67</v>
      </c>
      <c r="BC85" s="73" t="s">
        <v>68</v>
      </c>
      <c r="BD85" s="74" t="s">
        <v>69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7">
        <f>ROUND(AG88,2)</f>
        <v>0</v>
      </c>
      <c r="AH87" s="177"/>
      <c r="AI87" s="177"/>
      <c r="AJ87" s="177"/>
      <c r="AK87" s="177"/>
      <c r="AL87" s="177"/>
      <c r="AM87" s="177"/>
      <c r="AN87" s="157">
        <f>SUM(AG87,AT87)</f>
        <v>0</v>
      </c>
      <c r="AO87" s="157"/>
      <c r="AP87" s="157"/>
      <c r="AQ87" s="67"/>
      <c r="AS87" s="78">
        <f>ROUND(AS88,2)</f>
        <v>0</v>
      </c>
      <c r="AT87" s="79">
        <f>ROUND(SUM(AV87:AW87),2)</f>
        <v>0</v>
      </c>
      <c r="AU87" s="80">
        <f>ROUND(AU88,5)</f>
        <v>104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71</v>
      </c>
      <c r="BT87" s="82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31.5" customHeight="1">
      <c r="A88" s="83" t="s">
        <v>76</v>
      </c>
      <c r="B88" s="84"/>
      <c r="C88" s="85"/>
      <c r="D88" s="152" t="s">
        <v>14</v>
      </c>
      <c r="E88" s="152"/>
      <c r="F88" s="152"/>
      <c r="G88" s="152"/>
      <c r="H88" s="152"/>
      <c r="I88" s="86"/>
      <c r="J88" s="152" t="s">
        <v>16</v>
      </c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75">
        <f>'190304a - Detské ihrisko'!M29</f>
        <v>0</v>
      </c>
      <c r="AH88" s="176"/>
      <c r="AI88" s="176"/>
      <c r="AJ88" s="176"/>
      <c r="AK88" s="176"/>
      <c r="AL88" s="176"/>
      <c r="AM88" s="176"/>
      <c r="AN88" s="175">
        <f>SUM(AG88,AT88)</f>
        <v>0</v>
      </c>
      <c r="AO88" s="176"/>
      <c r="AP88" s="176"/>
      <c r="AQ88" s="87"/>
      <c r="AS88" s="88">
        <f>'190304a - Detské ihrisko'!M27</f>
        <v>0</v>
      </c>
      <c r="AT88" s="89">
        <f>ROUND(SUM(AV88:AW88),2)</f>
        <v>0</v>
      </c>
      <c r="AU88" s="90">
        <f>'190304a - Detské ihrisko'!W109</f>
        <v>104</v>
      </c>
      <c r="AV88" s="89">
        <f>'190304a - Detské ihrisko'!M31</f>
        <v>0</v>
      </c>
      <c r="AW88" s="89">
        <f>'190304a - Detské ihrisko'!M32</f>
        <v>0</v>
      </c>
      <c r="AX88" s="89">
        <f>'190304a - Detské ihrisko'!M33</f>
        <v>0</v>
      </c>
      <c r="AY88" s="89">
        <f>'190304a - Detské ihrisko'!M34</f>
        <v>0</v>
      </c>
      <c r="AZ88" s="89">
        <f>'190304a - Detské ihrisko'!H31</f>
        <v>0</v>
      </c>
      <c r="BA88" s="89">
        <f>'190304a - Detské ihrisko'!H32</f>
        <v>0</v>
      </c>
      <c r="BB88" s="89">
        <f>'190304a - Detské ihrisko'!H33</f>
        <v>0</v>
      </c>
      <c r="BC88" s="89">
        <f>'190304a - Detské ihrisko'!H34</f>
        <v>0</v>
      </c>
      <c r="BD88" s="91">
        <f>'190304a - Detské ihrisko'!H35</f>
        <v>0</v>
      </c>
      <c r="BT88" s="92" t="s">
        <v>77</v>
      </c>
      <c r="BU88" s="92" t="s">
        <v>78</v>
      </c>
      <c r="BV88" s="92" t="s">
        <v>73</v>
      </c>
      <c r="BW88" s="92" t="s">
        <v>74</v>
      </c>
      <c r="BX88" s="92" t="s">
        <v>75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6" t="s">
        <v>79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7">
        <v>0</v>
      </c>
      <c r="AH90" s="157"/>
      <c r="AI90" s="157"/>
      <c r="AJ90" s="157"/>
      <c r="AK90" s="157"/>
      <c r="AL90" s="157"/>
      <c r="AM90" s="157"/>
      <c r="AN90" s="157">
        <v>0</v>
      </c>
      <c r="AO90" s="157"/>
      <c r="AP90" s="157"/>
      <c r="AQ90" s="33"/>
      <c r="AS90" s="72" t="s">
        <v>80</v>
      </c>
      <c r="AT90" s="73" t="s">
        <v>81</v>
      </c>
      <c r="AU90" s="73" t="s">
        <v>36</v>
      </c>
      <c r="AV90" s="74" t="s">
        <v>59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82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68">
        <f>ROUND(AG87+AG90,2)</f>
        <v>0</v>
      </c>
      <c r="AH92" s="168"/>
      <c r="AI92" s="168"/>
      <c r="AJ92" s="168"/>
      <c r="AK92" s="168"/>
      <c r="AL92" s="168"/>
      <c r="AM92" s="168"/>
      <c r="AN92" s="168">
        <f>AN87+AN90</f>
        <v>0</v>
      </c>
      <c r="AO92" s="168"/>
      <c r="AP92" s="168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3:O33"/>
    <mergeCell ref="L31:O31"/>
    <mergeCell ref="L32:O32"/>
    <mergeCell ref="L34:O34"/>
    <mergeCell ref="C2:AP2"/>
    <mergeCell ref="C4:AP4"/>
    <mergeCell ref="K5:AO5"/>
    <mergeCell ref="K6:AO6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</mergeCells>
  <hyperlinks>
    <hyperlink ref="K1:S1" location="C2" display="1) Súhrnný list stavby"/>
    <hyperlink ref="W1:AF1" location="C87" display="2) Rekapitulácia objektov"/>
    <hyperlink ref="A88" location="'190304a - Detské ihrisko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9"/>
  <sheetViews>
    <sheetView showGridLines="0" tabSelected="1" workbookViewId="0">
      <pane ySplit="1" topLeftCell="A38" activePane="bottomLeft" state="frozen"/>
      <selection pane="bottomLeft" activeCell="O8" sqref="O8:P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83</v>
      </c>
      <c r="G1" s="13"/>
      <c r="H1" s="187" t="s">
        <v>84</v>
      </c>
      <c r="I1" s="187"/>
      <c r="J1" s="187"/>
      <c r="K1" s="187"/>
      <c r="L1" s="13" t="s">
        <v>85</v>
      </c>
      <c r="M1" s="11"/>
      <c r="N1" s="11"/>
      <c r="O1" s="12" t="s">
        <v>86</v>
      </c>
      <c r="P1" s="11"/>
      <c r="Q1" s="11"/>
      <c r="R1" s="11"/>
      <c r="S1" s="13" t="s">
        <v>87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66" t="s">
        <v>8</v>
      </c>
      <c r="T2" s="167"/>
      <c r="U2" s="167"/>
      <c r="V2" s="167"/>
      <c r="W2" s="167"/>
      <c r="X2" s="167"/>
      <c r="Y2" s="167"/>
      <c r="Z2" s="167"/>
      <c r="AA2" s="167"/>
      <c r="AB2" s="167"/>
      <c r="AC2" s="167"/>
      <c r="AT2" s="18" t="s">
        <v>74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58" t="s">
        <v>143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s="1" customFormat="1" ht="32.85" customHeight="1">
      <c r="B6" s="31"/>
      <c r="C6" s="32"/>
      <c r="D6" s="27" t="s">
        <v>15</v>
      </c>
      <c r="E6" s="32"/>
      <c r="F6" s="184" t="s">
        <v>16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32"/>
      <c r="R6" s="33"/>
    </row>
    <row r="7" spans="1:66" s="1" customFormat="1" ht="14.45" customHeight="1">
      <c r="B7" s="31"/>
      <c r="C7" s="32"/>
      <c r="D7" s="28" t="s">
        <v>17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18</v>
      </c>
      <c r="N7" s="32"/>
      <c r="O7" s="26" t="s">
        <v>5</v>
      </c>
      <c r="P7" s="3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20</v>
      </c>
      <c r="G8" s="32"/>
      <c r="H8" s="32"/>
      <c r="I8" s="32"/>
      <c r="J8" s="32"/>
      <c r="K8" s="32"/>
      <c r="L8" s="32"/>
      <c r="M8" s="28" t="s">
        <v>21</v>
      </c>
      <c r="N8" s="32"/>
      <c r="O8" s="189"/>
      <c r="P8" s="189"/>
      <c r="Q8" s="32"/>
      <c r="R8" s="33"/>
    </row>
    <row r="9" spans="1:66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>
      <c r="B10" s="31"/>
      <c r="C10" s="32"/>
      <c r="D10" s="28" t="s">
        <v>22</v>
      </c>
      <c r="E10" s="32"/>
      <c r="F10" s="32"/>
      <c r="G10" s="32"/>
      <c r="H10" s="32"/>
      <c r="I10" s="32"/>
      <c r="J10" s="32"/>
      <c r="K10" s="32"/>
      <c r="L10" s="32"/>
      <c r="M10" s="28" t="s">
        <v>23</v>
      </c>
      <c r="N10" s="32"/>
      <c r="O10" s="183" t="s">
        <v>5</v>
      </c>
      <c r="P10" s="183"/>
      <c r="Q10" s="32"/>
      <c r="R10" s="33"/>
    </row>
    <row r="11" spans="1:66" s="1" customFormat="1" ht="18" customHeight="1">
      <c r="B11" s="31"/>
      <c r="C11" s="32"/>
      <c r="D11" s="32"/>
      <c r="E11" s="26" t="s">
        <v>24</v>
      </c>
      <c r="F11" s="32"/>
      <c r="G11" s="32"/>
      <c r="H11" s="32"/>
      <c r="I11" s="32"/>
      <c r="J11" s="32"/>
      <c r="K11" s="32"/>
      <c r="L11" s="32"/>
      <c r="M11" s="28" t="s">
        <v>25</v>
      </c>
      <c r="N11" s="32"/>
      <c r="O11" s="183" t="s">
        <v>5</v>
      </c>
      <c r="P11" s="183"/>
      <c r="Q11" s="32"/>
      <c r="R11" s="33"/>
    </row>
    <row r="12" spans="1:66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>
      <c r="B13" s="31"/>
      <c r="C13" s="32"/>
      <c r="D13" s="28" t="s">
        <v>26</v>
      </c>
      <c r="E13" s="32"/>
      <c r="F13" s="32"/>
      <c r="G13" s="32"/>
      <c r="H13" s="32"/>
      <c r="I13" s="32"/>
      <c r="J13" s="32"/>
      <c r="K13" s="32"/>
      <c r="L13" s="32"/>
      <c r="M13" s="28" t="s">
        <v>23</v>
      </c>
      <c r="N13" s="32"/>
      <c r="O13" s="183" t="str">
        <f>IF('Rekapitulácia stavby'!AN13="","",'Rekapitulácia stavby'!AN13)</f>
        <v/>
      </c>
      <c r="P13" s="183"/>
      <c r="Q13" s="32"/>
      <c r="R13" s="33"/>
    </row>
    <row r="14" spans="1:66" s="1" customFormat="1" ht="18" customHeight="1">
      <c r="B14" s="31"/>
      <c r="C14" s="32"/>
      <c r="D14" s="32"/>
      <c r="E14" s="26" t="str">
        <f>IF('Rekapitulácia stavby'!E14="","",'Rekapitulácia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25</v>
      </c>
      <c r="N14" s="32"/>
      <c r="O14" s="183" t="str">
        <f>IF('Rekapitulácia stavby'!AN14="","",'Rekapitulácia stavby'!AN14)</f>
        <v/>
      </c>
      <c r="P14" s="183"/>
      <c r="Q14" s="32"/>
      <c r="R14" s="33"/>
    </row>
    <row r="15" spans="1:66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>
      <c r="B16" s="31"/>
      <c r="C16" s="32"/>
      <c r="D16" s="28" t="s">
        <v>28</v>
      </c>
      <c r="E16" s="32"/>
      <c r="F16" s="32"/>
      <c r="G16" s="32"/>
      <c r="H16" s="32"/>
      <c r="I16" s="32"/>
      <c r="J16" s="32"/>
      <c r="K16" s="32"/>
      <c r="L16" s="32"/>
      <c r="M16" s="28" t="s">
        <v>23</v>
      </c>
      <c r="N16" s="32"/>
      <c r="O16" s="183" t="str">
        <f>IF('Rekapitulácia stavby'!AN16="","",'Rekapitulácia stavby'!AN16)</f>
        <v/>
      </c>
      <c r="P16" s="183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IF('Rekapitulácia stavby'!E17="","",'Rekapitulácia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25</v>
      </c>
      <c r="N17" s="32"/>
      <c r="O17" s="183" t="str">
        <f>IF('Rekapitulácia stavby'!AN17="","",'Rekapitulácia stavby'!AN17)</f>
        <v/>
      </c>
      <c r="P17" s="183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31</v>
      </c>
      <c r="E19" s="32"/>
      <c r="F19" s="32"/>
      <c r="G19" s="32"/>
      <c r="H19" s="32"/>
      <c r="I19" s="32"/>
      <c r="J19" s="32"/>
      <c r="K19" s="32"/>
      <c r="L19" s="32"/>
      <c r="M19" s="28" t="s">
        <v>23</v>
      </c>
      <c r="N19" s="32"/>
      <c r="O19" s="183" t="str">
        <f>IF('Rekapitulácia stavby'!AN19="","",'Rekapitulácia stavby'!AN19)</f>
        <v/>
      </c>
      <c r="P19" s="183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IF('Rekapitulácia stavby'!E20="","",'Rekapitulácia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25</v>
      </c>
      <c r="N20" s="32"/>
      <c r="O20" s="183" t="str">
        <f>IF('Rekapitulácia stavby'!AN20="","",'Rekapitulácia stavby'!AN20)</f>
        <v/>
      </c>
      <c r="P20" s="183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78" t="s">
        <v>5</v>
      </c>
      <c r="F23" s="178"/>
      <c r="G23" s="178"/>
      <c r="H23" s="178"/>
      <c r="I23" s="178"/>
      <c r="J23" s="178"/>
      <c r="K23" s="178"/>
      <c r="L23" s="178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88</v>
      </c>
      <c r="E26" s="32"/>
      <c r="F26" s="32"/>
      <c r="G26" s="32"/>
      <c r="H26" s="32"/>
      <c r="I26" s="32"/>
      <c r="J26" s="32"/>
      <c r="K26" s="32"/>
      <c r="L26" s="32"/>
      <c r="M26" s="179">
        <f>N87</f>
        <v>0</v>
      </c>
      <c r="N26" s="179"/>
      <c r="O26" s="179"/>
      <c r="P26" s="179"/>
      <c r="Q26" s="32"/>
      <c r="R26" s="33"/>
    </row>
    <row r="27" spans="2:18" s="1" customFormat="1" ht="14.45" customHeight="1">
      <c r="B27" s="31"/>
      <c r="C27" s="32"/>
      <c r="D27" s="30" t="s">
        <v>89</v>
      </c>
      <c r="E27" s="32"/>
      <c r="F27" s="32"/>
      <c r="G27" s="32"/>
      <c r="H27" s="32"/>
      <c r="I27" s="32"/>
      <c r="J27" s="32"/>
      <c r="K27" s="32"/>
      <c r="L27" s="32"/>
      <c r="M27" s="179">
        <f>N91</f>
        <v>0</v>
      </c>
      <c r="N27" s="179"/>
      <c r="O27" s="179"/>
      <c r="P27" s="179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35</v>
      </c>
      <c r="E29" s="32"/>
      <c r="F29" s="32"/>
      <c r="G29" s="32"/>
      <c r="H29" s="32"/>
      <c r="I29" s="32"/>
      <c r="J29" s="32"/>
      <c r="K29" s="32"/>
      <c r="L29" s="32"/>
      <c r="M29" s="213">
        <f>ROUND(M26+M27,2)</f>
        <v>0</v>
      </c>
      <c r="N29" s="188"/>
      <c r="O29" s="188"/>
      <c r="P29" s="188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36</v>
      </c>
      <c r="E31" s="38" t="s">
        <v>37</v>
      </c>
      <c r="F31" s="39">
        <v>0.2</v>
      </c>
      <c r="G31" s="99" t="s">
        <v>38</v>
      </c>
      <c r="H31" s="214">
        <f>ROUND((SUM(BE91:BE92)+SUM(BE109:BE118)), 2)</f>
        <v>0</v>
      </c>
      <c r="I31" s="188"/>
      <c r="J31" s="188"/>
      <c r="K31" s="32"/>
      <c r="L31" s="32"/>
      <c r="M31" s="214">
        <f>ROUND(ROUND((SUM(BE91:BE92)+SUM(BE109:BE118)), 2)*F31, 2)</f>
        <v>0</v>
      </c>
      <c r="N31" s="188"/>
      <c r="O31" s="188"/>
      <c r="P31" s="188"/>
      <c r="Q31" s="32"/>
      <c r="R31" s="33"/>
    </row>
    <row r="32" spans="2:18" s="1" customFormat="1" ht="14.45" customHeight="1">
      <c r="B32" s="31"/>
      <c r="C32" s="32"/>
      <c r="D32" s="32"/>
      <c r="E32" s="38" t="s">
        <v>39</v>
      </c>
      <c r="F32" s="39">
        <v>0.2</v>
      </c>
      <c r="G32" s="99" t="s">
        <v>38</v>
      </c>
      <c r="H32" s="214">
        <f>ROUND((SUM(BF91:BF92)+SUM(BF109:BF118)), 2)</f>
        <v>0</v>
      </c>
      <c r="I32" s="188"/>
      <c r="J32" s="188"/>
      <c r="K32" s="32"/>
      <c r="L32" s="32"/>
      <c r="M32" s="214">
        <f>ROUND(ROUND((SUM(BF91:BF92)+SUM(BF109:BF118)), 2)*F32, 2)</f>
        <v>0</v>
      </c>
      <c r="N32" s="188"/>
      <c r="O32" s="188"/>
      <c r="P32" s="188"/>
      <c r="Q32" s="32"/>
      <c r="R32" s="33"/>
    </row>
    <row r="33" spans="2:18" s="1" customFormat="1" ht="14.45" hidden="1" customHeight="1">
      <c r="B33" s="31"/>
      <c r="C33" s="32"/>
      <c r="D33" s="32"/>
      <c r="E33" s="38" t="s">
        <v>40</v>
      </c>
      <c r="F33" s="39">
        <v>0.2</v>
      </c>
      <c r="G33" s="99" t="s">
        <v>38</v>
      </c>
      <c r="H33" s="214">
        <f>ROUND((SUM(BG91:BG92)+SUM(BG109:BG118)), 2)</f>
        <v>0</v>
      </c>
      <c r="I33" s="188"/>
      <c r="J33" s="188"/>
      <c r="K33" s="32"/>
      <c r="L33" s="32"/>
      <c r="M33" s="214">
        <v>0</v>
      </c>
      <c r="N33" s="188"/>
      <c r="O33" s="188"/>
      <c r="P33" s="18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0.2</v>
      </c>
      <c r="G34" s="99" t="s">
        <v>38</v>
      </c>
      <c r="H34" s="214">
        <f>ROUND((SUM(BH91:BH92)+SUM(BH109:BH118)), 2)</f>
        <v>0</v>
      </c>
      <c r="I34" s="188"/>
      <c r="J34" s="188"/>
      <c r="K34" s="32"/>
      <c r="L34" s="32"/>
      <c r="M34" s="214">
        <v>0</v>
      </c>
      <c r="N34" s="188"/>
      <c r="O34" s="188"/>
      <c r="P34" s="18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</v>
      </c>
      <c r="G35" s="99" t="s">
        <v>38</v>
      </c>
      <c r="H35" s="214">
        <f>ROUND((SUM(BI91:BI92)+SUM(BI109:BI118)), 2)</f>
        <v>0</v>
      </c>
      <c r="I35" s="188"/>
      <c r="J35" s="188"/>
      <c r="K35" s="32"/>
      <c r="L35" s="32"/>
      <c r="M35" s="214">
        <v>0</v>
      </c>
      <c r="N35" s="188"/>
      <c r="O35" s="188"/>
      <c r="P35" s="188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43</v>
      </c>
      <c r="E37" s="71"/>
      <c r="F37" s="71"/>
      <c r="G37" s="101" t="s">
        <v>44</v>
      </c>
      <c r="H37" s="102" t="s">
        <v>45</v>
      </c>
      <c r="I37" s="71"/>
      <c r="J37" s="71"/>
      <c r="K37" s="71"/>
      <c r="L37" s="208">
        <f>SUM(M29:M35)</f>
        <v>0</v>
      </c>
      <c r="M37" s="208"/>
      <c r="N37" s="208"/>
      <c r="O37" s="208"/>
      <c r="P37" s="209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58" t="s">
        <v>143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>
      <c r="B78" s="31"/>
      <c r="C78" s="65" t="s">
        <v>15</v>
      </c>
      <c r="D78" s="32"/>
      <c r="E78" s="32"/>
      <c r="F78" s="160" t="str">
        <f>F6</f>
        <v>Detské ihrisko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19</v>
      </c>
      <c r="D80" s="32"/>
      <c r="E80" s="32"/>
      <c r="F80" s="26" t="str">
        <f>F8</f>
        <v>Lieskovany</v>
      </c>
      <c r="G80" s="32"/>
      <c r="H80" s="32"/>
      <c r="I80" s="32"/>
      <c r="J80" s="32"/>
      <c r="K80" s="28" t="s">
        <v>21</v>
      </c>
      <c r="L80" s="32"/>
      <c r="M80" s="189" t="str">
        <f>IF(O8="","",O8)</f>
        <v/>
      </c>
      <c r="N80" s="189"/>
      <c r="O80" s="189"/>
      <c r="P80" s="189"/>
      <c r="Q80" s="32"/>
      <c r="R80" s="33"/>
    </row>
    <row r="81" spans="2:47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5">
      <c r="B82" s="31"/>
      <c r="C82" s="28" t="s">
        <v>22</v>
      </c>
      <c r="D82" s="32"/>
      <c r="E82" s="32"/>
      <c r="F82" s="26" t="str">
        <f>E11</f>
        <v>Obec Lieskovany</v>
      </c>
      <c r="G82" s="32"/>
      <c r="H82" s="32"/>
      <c r="I82" s="32"/>
      <c r="J82" s="32"/>
      <c r="K82" s="28" t="s">
        <v>28</v>
      </c>
      <c r="L82" s="32"/>
      <c r="M82" s="183" t="str">
        <f>E17</f>
        <v xml:space="preserve"> </v>
      </c>
      <c r="N82" s="183"/>
      <c r="O82" s="183"/>
      <c r="P82" s="183"/>
      <c r="Q82" s="183"/>
      <c r="R82" s="33"/>
    </row>
    <row r="83" spans="2:47" s="1" customFormat="1" ht="14.45" customHeight="1">
      <c r="B83" s="31"/>
      <c r="C83" s="28" t="s">
        <v>26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31</v>
      </c>
      <c r="L83" s="32"/>
      <c r="M83" s="183" t="str">
        <f>E20</f>
        <v xml:space="preserve"> </v>
      </c>
      <c r="N83" s="183"/>
      <c r="O83" s="183"/>
      <c r="P83" s="183"/>
      <c r="Q83" s="183"/>
      <c r="R83" s="33"/>
    </row>
    <row r="84" spans="2:47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202" t="s">
        <v>90</v>
      </c>
      <c r="D85" s="203"/>
      <c r="E85" s="203"/>
      <c r="F85" s="203"/>
      <c r="G85" s="203"/>
      <c r="H85" s="95"/>
      <c r="I85" s="95"/>
      <c r="J85" s="95"/>
      <c r="K85" s="95"/>
      <c r="L85" s="95"/>
      <c r="M85" s="95"/>
      <c r="N85" s="202" t="s">
        <v>91</v>
      </c>
      <c r="O85" s="203"/>
      <c r="P85" s="203"/>
      <c r="Q85" s="203"/>
      <c r="R85" s="33"/>
    </row>
    <row r="86" spans="2:47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92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57">
        <f>N109</f>
        <v>0</v>
      </c>
      <c r="O87" s="200"/>
      <c r="P87" s="200"/>
      <c r="Q87" s="200"/>
      <c r="R87" s="33"/>
      <c r="AU87" s="18" t="s">
        <v>93</v>
      </c>
    </row>
    <row r="88" spans="2:47" s="6" customFormat="1" ht="24.95" customHeight="1">
      <c r="B88" s="104"/>
      <c r="C88" s="105"/>
      <c r="D88" s="106" t="s">
        <v>94</v>
      </c>
      <c r="E88" s="105"/>
      <c r="F88" s="105"/>
      <c r="G88" s="105"/>
      <c r="H88" s="105"/>
      <c r="I88" s="105"/>
      <c r="J88" s="105"/>
      <c r="K88" s="105"/>
      <c r="L88" s="105"/>
      <c r="M88" s="105"/>
      <c r="N88" s="204">
        <f>N110</f>
        <v>0</v>
      </c>
      <c r="O88" s="205"/>
      <c r="P88" s="205"/>
      <c r="Q88" s="205"/>
      <c r="R88" s="107"/>
    </row>
    <row r="89" spans="2:47" s="7" customFormat="1" ht="19.899999999999999" customHeight="1">
      <c r="B89" s="108"/>
      <c r="C89" s="109"/>
      <c r="D89" s="110" t="s">
        <v>95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6">
        <f>N111</f>
        <v>0</v>
      </c>
      <c r="O89" s="207"/>
      <c r="P89" s="207"/>
      <c r="Q89" s="207"/>
      <c r="R89" s="111"/>
    </row>
    <row r="90" spans="2:47" s="1" customFormat="1" ht="21.7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3"/>
    </row>
    <row r="91" spans="2:47" s="1" customFormat="1" ht="29.25" customHeight="1">
      <c r="B91" s="31"/>
      <c r="C91" s="103" t="s">
        <v>96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200">
        <v>0</v>
      </c>
      <c r="O91" s="201"/>
      <c r="P91" s="201"/>
      <c r="Q91" s="201"/>
      <c r="R91" s="33"/>
      <c r="T91" s="112"/>
      <c r="U91" s="113" t="s">
        <v>36</v>
      </c>
    </row>
    <row r="92" spans="2:47" s="1" customFormat="1" ht="18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47" s="1" customFormat="1" ht="29.25" customHeight="1">
      <c r="B93" s="31"/>
      <c r="C93" s="94" t="s">
        <v>82</v>
      </c>
      <c r="D93" s="95"/>
      <c r="E93" s="95"/>
      <c r="F93" s="95"/>
      <c r="G93" s="95"/>
      <c r="H93" s="95"/>
      <c r="I93" s="95"/>
      <c r="J93" s="95"/>
      <c r="K93" s="95"/>
      <c r="L93" s="168">
        <f>ROUND(SUM(N87+N91),2)</f>
        <v>0</v>
      </c>
      <c r="M93" s="168"/>
      <c r="N93" s="168"/>
      <c r="O93" s="168"/>
      <c r="P93" s="168"/>
      <c r="Q93" s="168"/>
      <c r="R93" s="33"/>
    </row>
    <row r="94" spans="2:47" s="1" customFormat="1" ht="6.95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7"/>
    </row>
    <row r="98" spans="2:65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99" spans="2:65" s="1" customFormat="1" ht="36.950000000000003" customHeight="1">
      <c r="B99" s="31"/>
      <c r="C99" s="158" t="s">
        <v>143</v>
      </c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33"/>
    </row>
    <row r="100" spans="2:65" s="1" customFormat="1" ht="6.9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65" s="1" customFormat="1" ht="36.950000000000003" customHeight="1">
      <c r="B101" s="31"/>
      <c r="C101" s="65" t="s">
        <v>15</v>
      </c>
      <c r="D101" s="32"/>
      <c r="E101" s="32"/>
      <c r="F101" s="160" t="str">
        <f>F6</f>
        <v>Detské ihrisko</v>
      </c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32"/>
      <c r="R101" s="33"/>
    </row>
    <row r="102" spans="2:65" s="1" customFormat="1" ht="6.9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18" customHeight="1">
      <c r="B103" s="31"/>
      <c r="C103" s="28" t="s">
        <v>19</v>
      </c>
      <c r="D103" s="32"/>
      <c r="E103" s="32"/>
      <c r="F103" s="26" t="str">
        <f>F8</f>
        <v>Lieskovany</v>
      </c>
      <c r="G103" s="32"/>
      <c r="H103" s="32"/>
      <c r="I103" s="32"/>
      <c r="J103" s="32"/>
      <c r="K103" s="28" t="s">
        <v>21</v>
      </c>
      <c r="L103" s="32"/>
      <c r="M103" s="189" t="str">
        <f>IF(O8="","",O8)</f>
        <v/>
      </c>
      <c r="N103" s="189"/>
      <c r="O103" s="189"/>
      <c r="P103" s="189"/>
      <c r="Q103" s="32"/>
      <c r="R103" s="33"/>
    </row>
    <row r="104" spans="2:65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5" s="1" customFormat="1" ht="15">
      <c r="B105" s="31"/>
      <c r="C105" s="28" t="s">
        <v>22</v>
      </c>
      <c r="D105" s="32"/>
      <c r="E105" s="32"/>
      <c r="F105" s="26" t="str">
        <f>E11</f>
        <v>Obec Lieskovany</v>
      </c>
      <c r="G105" s="32"/>
      <c r="H105" s="32"/>
      <c r="I105" s="32"/>
      <c r="J105" s="32"/>
      <c r="K105" s="28" t="s">
        <v>28</v>
      </c>
      <c r="L105" s="32"/>
      <c r="M105" s="183" t="str">
        <f>E17</f>
        <v xml:space="preserve"> </v>
      </c>
      <c r="N105" s="183"/>
      <c r="O105" s="183"/>
      <c r="P105" s="183"/>
      <c r="Q105" s="183"/>
      <c r="R105" s="33"/>
    </row>
    <row r="106" spans="2:65" s="1" customFormat="1" ht="14.45" customHeight="1">
      <c r="B106" s="31"/>
      <c r="C106" s="28" t="s">
        <v>26</v>
      </c>
      <c r="D106" s="32"/>
      <c r="E106" s="32"/>
      <c r="F106" s="26" t="str">
        <f>IF(E14="","",E14)</f>
        <v xml:space="preserve"> </v>
      </c>
      <c r="G106" s="32"/>
      <c r="H106" s="32"/>
      <c r="I106" s="32"/>
      <c r="J106" s="32"/>
      <c r="K106" s="28" t="s">
        <v>31</v>
      </c>
      <c r="L106" s="32"/>
      <c r="M106" s="183" t="str">
        <f>E20</f>
        <v xml:space="preserve"> </v>
      </c>
      <c r="N106" s="183"/>
      <c r="O106" s="183"/>
      <c r="P106" s="183"/>
      <c r="Q106" s="183"/>
      <c r="R106" s="33"/>
    </row>
    <row r="107" spans="2:65" s="1" customFormat="1" ht="10.3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5" s="8" customFormat="1" ht="29.25" customHeight="1">
      <c r="B108" s="114"/>
      <c r="C108" s="115" t="s">
        <v>97</v>
      </c>
      <c r="D108" s="116" t="s">
        <v>98</v>
      </c>
      <c r="E108" s="116" t="s">
        <v>54</v>
      </c>
      <c r="F108" s="194" t="s">
        <v>99</v>
      </c>
      <c r="G108" s="194"/>
      <c r="H108" s="194"/>
      <c r="I108" s="194"/>
      <c r="J108" s="116" t="s">
        <v>100</v>
      </c>
      <c r="K108" s="116" t="s">
        <v>101</v>
      </c>
      <c r="L108" s="194" t="s">
        <v>102</v>
      </c>
      <c r="M108" s="194"/>
      <c r="N108" s="194" t="s">
        <v>91</v>
      </c>
      <c r="O108" s="194"/>
      <c r="P108" s="194"/>
      <c r="Q108" s="195"/>
      <c r="R108" s="117"/>
      <c r="T108" s="72" t="s">
        <v>103</v>
      </c>
      <c r="U108" s="73" t="s">
        <v>36</v>
      </c>
      <c r="V108" s="73" t="s">
        <v>104</v>
      </c>
      <c r="W108" s="73" t="s">
        <v>105</v>
      </c>
      <c r="X108" s="73" t="s">
        <v>106</v>
      </c>
      <c r="Y108" s="73" t="s">
        <v>107</v>
      </c>
      <c r="Z108" s="73" t="s">
        <v>108</v>
      </c>
      <c r="AA108" s="74" t="s">
        <v>109</v>
      </c>
    </row>
    <row r="109" spans="2:65" s="1" customFormat="1" ht="29.25" customHeight="1">
      <c r="B109" s="31"/>
      <c r="C109" s="76" t="s">
        <v>88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196">
        <f>BK109</f>
        <v>0</v>
      </c>
      <c r="O109" s="197"/>
      <c r="P109" s="197"/>
      <c r="Q109" s="197"/>
      <c r="R109" s="33"/>
      <c r="T109" s="75"/>
      <c r="U109" s="47"/>
      <c r="V109" s="47"/>
      <c r="W109" s="118">
        <f>W110</f>
        <v>104</v>
      </c>
      <c r="X109" s="47"/>
      <c r="Y109" s="118">
        <f>Y110</f>
        <v>2.0849799999999998</v>
      </c>
      <c r="Z109" s="47"/>
      <c r="AA109" s="119">
        <f>AA110</f>
        <v>0</v>
      </c>
      <c r="AT109" s="18" t="s">
        <v>71</v>
      </c>
      <c r="AU109" s="18" t="s">
        <v>93</v>
      </c>
      <c r="BK109" s="120">
        <f>BK110</f>
        <v>0</v>
      </c>
    </row>
    <row r="110" spans="2:65" s="9" customFormat="1" ht="37.35" customHeight="1">
      <c r="B110" s="121"/>
      <c r="C110" s="122"/>
      <c r="D110" s="123" t="s">
        <v>94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198">
        <f>BK110</f>
        <v>0</v>
      </c>
      <c r="O110" s="199"/>
      <c r="P110" s="199"/>
      <c r="Q110" s="199"/>
      <c r="R110" s="124"/>
      <c r="T110" s="125"/>
      <c r="U110" s="122"/>
      <c r="V110" s="122"/>
      <c r="W110" s="126">
        <f>W111</f>
        <v>104</v>
      </c>
      <c r="X110" s="122"/>
      <c r="Y110" s="126">
        <f>Y111</f>
        <v>2.0849799999999998</v>
      </c>
      <c r="Z110" s="122"/>
      <c r="AA110" s="127">
        <f>AA111</f>
        <v>0</v>
      </c>
      <c r="AR110" s="128" t="s">
        <v>77</v>
      </c>
      <c r="AT110" s="129" t="s">
        <v>71</v>
      </c>
      <c r="AU110" s="129" t="s">
        <v>72</v>
      </c>
      <c r="AY110" s="128" t="s">
        <v>110</v>
      </c>
      <c r="BK110" s="130">
        <f>BK111</f>
        <v>0</v>
      </c>
    </row>
    <row r="111" spans="2:65" s="9" customFormat="1" ht="19.899999999999999" customHeight="1">
      <c r="B111" s="121"/>
      <c r="C111" s="122"/>
      <c r="D111" s="131" t="s">
        <v>95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92">
        <f>BK111</f>
        <v>0</v>
      </c>
      <c r="O111" s="193"/>
      <c r="P111" s="193"/>
      <c r="Q111" s="193"/>
      <c r="R111" s="124"/>
      <c r="T111" s="125"/>
      <c r="U111" s="122"/>
      <c r="V111" s="122"/>
      <c r="W111" s="126">
        <f>SUM(W112:W118)</f>
        <v>104</v>
      </c>
      <c r="X111" s="122"/>
      <c r="Y111" s="126">
        <f>SUM(Y112:Y118)</f>
        <v>2.0849799999999998</v>
      </c>
      <c r="Z111" s="122"/>
      <c r="AA111" s="127">
        <f>SUM(AA112:AA118)</f>
        <v>0</v>
      </c>
      <c r="AR111" s="128" t="s">
        <v>77</v>
      </c>
      <c r="AT111" s="129" t="s">
        <v>71</v>
      </c>
      <c r="AU111" s="129" t="s">
        <v>77</v>
      </c>
      <c r="AY111" s="128" t="s">
        <v>110</v>
      </c>
      <c r="BK111" s="130">
        <f>SUM(BK112:BK118)</f>
        <v>0</v>
      </c>
    </row>
    <row r="112" spans="2:65" s="1" customFormat="1" ht="25.5" customHeight="1">
      <c r="B112" s="132"/>
      <c r="C112" s="133" t="s">
        <v>77</v>
      </c>
      <c r="D112" s="133" t="s">
        <v>111</v>
      </c>
      <c r="E112" s="134" t="s">
        <v>112</v>
      </c>
      <c r="F112" s="210" t="s">
        <v>138</v>
      </c>
      <c r="G112" s="211"/>
      <c r="H112" s="211"/>
      <c r="I112" s="211"/>
      <c r="J112" s="135" t="s">
        <v>113</v>
      </c>
      <c r="K112" s="136">
        <v>1</v>
      </c>
      <c r="L112" s="191"/>
      <c r="M112" s="191"/>
      <c r="N112" s="191">
        <f t="shared" ref="N112:N118" si="0">ROUND(L112*K112,3)</f>
        <v>0</v>
      </c>
      <c r="O112" s="191"/>
      <c r="P112" s="191"/>
      <c r="Q112" s="191"/>
      <c r="R112" s="137"/>
      <c r="T112" s="138" t="s">
        <v>5</v>
      </c>
      <c r="U112" s="40" t="s">
        <v>39</v>
      </c>
      <c r="V112" s="139">
        <v>49</v>
      </c>
      <c r="W112" s="139">
        <f t="shared" ref="W112:W118" si="1">V112*K112</f>
        <v>49</v>
      </c>
      <c r="X112" s="139">
        <v>0.97299000000000002</v>
      </c>
      <c r="Y112" s="139">
        <f t="shared" ref="Y112:Y118" si="2">X112*K112</f>
        <v>0.97299000000000002</v>
      </c>
      <c r="Z112" s="139">
        <v>0</v>
      </c>
      <c r="AA112" s="140">
        <f t="shared" ref="AA112:AA118" si="3">Z112*K112</f>
        <v>0</v>
      </c>
      <c r="AR112" s="18" t="s">
        <v>114</v>
      </c>
      <c r="AT112" s="18" t="s">
        <v>111</v>
      </c>
      <c r="AU112" s="18" t="s">
        <v>115</v>
      </c>
      <c r="AY112" s="18" t="s">
        <v>110</v>
      </c>
      <c r="BE112" s="141">
        <f t="shared" ref="BE112:BE118" si="4">IF(U112="základná",N112,0)</f>
        <v>0</v>
      </c>
      <c r="BF112" s="141">
        <f t="shared" ref="BF112:BF118" si="5">IF(U112="znížená",N112,0)</f>
        <v>0</v>
      </c>
      <c r="BG112" s="141">
        <f t="shared" ref="BG112:BG118" si="6">IF(U112="zákl. prenesená",N112,0)</f>
        <v>0</v>
      </c>
      <c r="BH112" s="141">
        <f t="shared" ref="BH112:BH118" si="7">IF(U112="zníž. prenesená",N112,0)</f>
        <v>0</v>
      </c>
      <c r="BI112" s="141">
        <f t="shared" ref="BI112:BI118" si="8">IF(U112="nulová",N112,0)</f>
        <v>0</v>
      </c>
      <c r="BJ112" s="18" t="s">
        <v>115</v>
      </c>
      <c r="BK112" s="142">
        <f t="shared" ref="BK112:BK118" si="9">ROUND(L112*K112,3)</f>
        <v>0</v>
      </c>
      <c r="BL112" s="18" t="s">
        <v>114</v>
      </c>
      <c r="BM112" s="18" t="s">
        <v>116</v>
      </c>
    </row>
    <row r="113" spans="2:65" s="1" customFormat="1" ht="57" customHeight="1">
      <c r="B113" s="132"/>
      <c r="C113" s="143" t="s">
        <v>115</v>
      </c>
      <c r="D113" s="143" t="s">
        <v>117</v>
      </c>
      <c r="E113" s="144" t="s">
        <v>118</v>
      </c>
      <c r="F113" s="212" t="s">
        <v>142</v>
      </c>
      <c r="G113" s="212"/>
      <c r="H113" s="212"/>
      <c r="I113" s="212"/>
      <c r="J113" s="145" t="s">
        <v>119</v>
      </c>
      <c r="K113" s="146">
        <v>1</v>
      </c>
      <c r="L113" s="190"/>
      <c r="M113" s="190"/>
      <c r="N113" s="190">
        <f t="shared" si="0"/>
        <v>0</v>
      </c>
      <c r="O113" s="191"/>
      <c r="P113" s="191"/>
      <c r="Q113" s="191"/>
      <c r="R113" s="137"/>
      <c r="T113" s="138" t="s">
        <v>5</v>
      </c>
      <c r="U113" s="40" t="s">
        <v>39</v>
      </c>
      <c r="V113" s="139">
        <v>0</v>
      </c>
      <c r="W113" s="139">
        <f t="shared" si="1"/>
        <v>0</v>
      </c>
      <c r="X113" s="139">
        <v>0</v>
      </c>
      <c r="Y113" s="139">
        <f t="shared" si="2"/>
        <v>0</v>
      </c>
      <c r="Z113" s="139">
        <v>0</v>
      </c>
      <c r="AA113" s="140">
        <f t="shared" si="3"/>
        <v>0</v>
      </c>
      <c r="AR113" s="18" t="s">
        <v>120</v>
      </c>
      <c r="AT113" s="18" t="s">
        <v>117</v>
      </c>
      <c r="AU113" s="18" t="s">
        <v>115</v>
      </c>
      <c r="AY113" s="18" t="s">
        <v>110</v>
      </c>
      <c r="BE113" s="141">
        <f t="shared" si="4"/>
        <v>0</v>
      </c>
      <c r="BF113" s="141">
        <f t="shared" si="5"/>
        <v>0</v>
      </c>
      <c r="BG113" s="141">
        <f t="shared" si="6"/>
        <v>0</v>
      </c>
      <c r="BH113" s="141">
        <f t="shared" si="7"/>
        <v>0</v>
      </c>
      <c r="BI113" s="141">
        <f t="shared" si="8"/>
        <v>0</v>
      </c>
      <c r="BJ113" s="18" t="s">
        <v>115</v>
      </c>
      <c r="BK113" s="142">
        <f t="shared" si="9"/>
        <v>0</v>
      </c>
      <c r="BL113" s="18" t="s">
        <v>114</v>
      </c>
      <c r="BM113" s="18" t="s">
        <v>121</v>
      </c>
    </row>
    <row r="114" spans="2:65" s="1" customFormat="1" ht="25.5" customHeight="1">
      <c r="B114" s="132"/>
      <c r="C114" s="133" t="s">
        <v>122</v>
      </c>
      <c r="D114" s="133" t="s">
        <v>111</v>
      </c>
      <c r="E114" s="134" t="s">
        <v>123</v>
      </c>
      <c r="F114" s="210" t="s">
        <v>138</v>
      </c>
      <c r="G114" s="211"/>
      <c r="H114" s="211"/>
      <c r="I114" s="211"/>
      <c r="J114" s="135" t="s">
        <v>113</v>
      </c>
      <c r="K114" s="136">
        <v>1</v>
      </c>
      <c r="L114" s="191"/>
      <c r="M114" s="191"/>
      <c r="N114" s="191">
        <f t="shared" si="0"/>
        <v>0</v>
      </c>
      <c r="O114" s="191"/>
      <c r="P114" s="191"/>
      <c r="Q114" s="191"/>
      <c r="R114" s="137"/>
      <c r="T114" s="138" t="s">
        <v>5</v>
      </c>
      <c r="U114" s="40" t="s">
        <v>39</v>
      </c>
      <c r="V114" s="139">
        <v>49</v>
      </c>
      <c r="W114" s="139">
        <f t="shared" si="1"/>
        <v>49</v>
      </c>
      <c r="X114" s="139">
        <v>0.97299000000000002</v>
      </c>
      <c r="Y114" s="139">
        <f t="shared" si="2"/>
        <v>0.97299000000000002</v>
      </c>
      <c r="Z114" s="139">
        <v>0</v>
      </c>
      <c r="AA114" s="140">
        <f t="shared" si="3"/>
        <v>0</v>
      </c>
      <c r="AR114" s="18" t="s">
        <v>114</v>
      </c>
      <c r="AT114" s="18" t="s">
        <v>111</v>
      </c>
      <c r="AU114" s="18" t="s">
        <v>115</v>
      </c>
      <c r="AY114" s="18" t="s">
        <v>110</v>
      </c>
      <c r="BE114" s="141">
        <f t="shared" si="4"/>
        <v>0</v>
      </c>
      <c r="BF114" s="141">
        <f t="shared" si="5"/>
        <v>0</v>
      </c>
      <c r="BG114" s="141">
        <f t="shared" si="6"/>
        <v>0</v>
      </c>
      <c r="BH114" s="141">
        <f t="shared" si="7"/>
        <v>0</v>
      </c>
      <c r="BI114" s="141">
        <f t="shared" si="8"/>
        <v>0</v>
      </c>
      <c r="BJ114" s="18" t="s">
        <v>115</v>
      </c>
      <c r="BK114" s="142">
        <f t="shared" si="9"/>
        <v>0</v>
      </c>
      <c r="BL114" s="18" t="s">
        <v>114</v>
      </c>
      <c r="BM114" s="18" t="s">
        <v>124</v>
      </c>
    </row>
    <row r="115" spans="2:65" s="1" customFormat="1" ht="48.75" customHeight="1">
      <c r="B115" s="132"/>
      <c r="C115" s="143" t="s">
        <v>114</v>
      </c>
      <c r="D115" s="143" t="s">
        <v>117</v>
      </c>
      <c r="E115" s="144" t="s">
        <v>125</v>
      </c>
      <c r="F115" s="212" t="s">
        <v>139</v>
      </c>
      <c r="G115" s="212"/>
      <c r="H115" s="212"/>
      <c r="I115" s="212"/>
      <c r="J115" s="145" t="s">
        <v>119</v>
      </c>
      <c r="K115" s="146">
        <v>1</v>
      </c>
      <c r="L115" s="190"/>
      <c r="M115" s="190"/>
      <c r="N115" s="190">
        <f t="shared" si="0"/>
        <v>0</v>
      </c>
      <c r="O115" s="191"/>
      <c r="P115" s="191"/>
      <c r="Q115" s="191"/>
      <c r="R115" s="137"/>
      <c r="T115" s="138" t="s">
        <v>5</v>
      </c>
      <c r="U115" s="40" t="s">
        <v>39</v>
      </c>
      <c r="V115" s="139">
        <v>0</v>
      </c>
      <c r="W115" s="139">
        <f t="shared" si="1"/>
        <v>0</v>
      </c>
      <c r="X115" s="139">
        <v>0</v>
      </c>
      <c r="Y115" s="139">
        <f t="shared" si="2"/>
        <v>0</v>
      </c>
      <c r="Z115" s="139">
        <v>0</v>
      </c>
      <c r="AA115" s="140">
        <f t="shared" si="3"/>
        <v>0</v>
      </c>
      <c r="AR115" s="18" t="s">
        <v>120</v>
      </c>
      <c r="AT115" s="18" t="s">
        <v>117</v>
      </c>
      <c r="AU115" s="18" t="s">
        <v>115</v>
      </c>
      <c r="AY115" s="18" t="s">
        <v>110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8" t="s">
        <v>115</v>
      </c>
      <c r="BK115" s="142">
        <f t="shared" si="9"/>
        <v>0</v>
      </c>
      <c r="BL115" s="18" t="s">
        <v>114</v>
      </c>
      <c r="BM115" s="18" t="s">
        <v>126</v>
      </c>
    </row>
    <row r="116" spans="2:65" s="1" customFormat="1" ht="38.25" customHeight="1">
      <c r="B116" s="132"/>
      <c r="C116" s="133" t="s">
        <v>127</v>
      </c>
      <c r="D116" s="133" t="s">
        <v>111</v>
      </c>
      <c r="E116" s="134" t="s">
        <v>128</v>
      </c>
      <c r="F116" s="210" t="s">
        <v>140</v>
      </c>
      <c r="G116" s="211"/>
      <c r="H116" s="211"/>
      <c r="I116" s="211"/>
      <c r="J116" s="135" t="s">
        <v>113</v>
      </c>
      <c r="K116" s="136">
        <v>1</v>
      </c>
      <c r="L116" s="191"/>
      <c r="M116" s="191"/>
      <c r="N116" s="191">
        <f t="shared" si="0"/>
        <v>0</v>
      </c>
      <c r="O116" s="191"/>
      <c r="P116" s="191"/>
      <c r="Q116" s="191"/>
      <c r="R116" s="137"/>
      <c r="T116" s="138" t="s">
        <v>5</v>
      </c>
      <c r="U116" s="40" t="s">
        <v>39</v>
      </c>
      <c r="V116" s="139">
        <v>6</v>
      </c>
      <c r="W116" s="139">
        <f t="shared" si="1"/>
        <v>6</v>
      </c>
      <c r="X116" s="139">
        <v>0.13900000000000001</v>
      </c>
      <c r="Y116" s="139">
        <f t="shared" si="2"/>
        <v>0.13900000000000001</v>
      </c>
      <c r="Z116" s="139">
        <v>0</v>
      </c>
      <c r="AA116" s="140">
        <f t="shared" si="3"/>
        <v>0</v>
      </c>
      <c r="AR116" s="18" t="s">
        <v>114</v>
      </c>
      <c r="AT116" s="18" t="s">
        <v>111</v>
      </c>
      <c r="AU116" s="18" t="s">
        <v>115</v>
      </c>
      <c r="AY116" s="18" t="s">
        <v>110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8" t="s">
        <v>115</v>
      </c>
      <c r="BK116" s="142">
        <f t="shared" si="9"/>
        <v>0</v>
      </c>
      <c r="BL116" s="18" t="s">
        <v>114</v>
      </c>
      <c r="BM116" s="18" t="s">
        <v>129</v>
      </c>
    </row>
    <row r="117" spans="2:65" s="1" customFormat="1" ht="16.5" customHeight="1">
      <c r="B117" s="132"/>
      <c r="C117" s="143" t="s">
        <v>130</v>
      </c>
      <c r="D117" s="143" t="s">
        <v>117</v>
      </c>
      <c r="E117" s="144" t="s">
        <v>131</v>
      </c>
      <c r="F117" s="212" t="s">
        <v>132</v>
      </c>
      <c r="G117" s="212"/>
      <c r="H117" s="212"/>
      <c r="I117" s="212"/>
      <c r="J117" s="145" t="s">
        <v>119</v>
      </c>
      <c r="K117" s="146">
        <v>1</v>
      </c>
      <c r="L117" s="190"/>
      <c r="M117" s="190"/>
      <c r="N117" s="190">
        <f t="shared" si="0"/>
        <v>0</v>
      </c>
      <c r="O117" s="191"/>
      <c r="P117" s="191"/>
      <c r="Q117" s="191"/>
      <c r="R117" s="137"/>
      <c r="T117" s="138" t="s">
        <v>5</v>
      </c>
      <c r="U117" s="40" t="s">
        <v>39</v>
      </c>
      <c r="V117" s="139">
        <v>0</v>
      </c>
      <c r="W117" s="139">
        <f t="shared" si="1"/>
        <v>0</v>
      </c>
      <c r="X117" s="139">
        <v>0</v>
      </c>
      <c r="Y117" s="139">
        <f t="shared" si="2"/>
        <v>0</v>
      </c>
      <c r="Z117" s="139">
        <v>0</v>
      </c>
      <c r="AA117" s="140">
        <f t="shared" si="3"/>
        <v>0</v>
      </c>
      <c r="AR117" s="18" t="s">
        <v>120</v>
      </c>
      <c r="AT117" s="18" t="s">
        <v>117</v>
      </c>
      <c r="AU117" s="18" t="s">
        <v>115</v>
      </c>
      <c r="AY117" s="18" t="s">
        <v>110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8" t="s">
        <v>115</v>
      </c>
      <c r="BK117" s="142">
        <f t="shared" si="9"/>
        <v>0</v>
      </c>
      <c r="BL117" s="18" t="s">
        <v>114</v>
      </c>
      <c r="BM117" s="18" t="s">
        <v>133</v>
      </c>
    </row>
    <row r="118" spans="2:65" s="1" customFormat="1" ht="33.75" customHeight="1">
      <c r="B118" s="132"/>
      <c r="C118" s="143" t="s">
        <v>134</v>
      </c>
      <c r="D118" s="143" t="s">
        <v>117</v>
      </c>
      <c r="E118" s="144" t="s">
        <v>135</v>
      </c>
      <c r="F118" s="212" t="s">
        <v>141</v>
      </c>
      <c r="G118" s="212"/>
      <c r="H118" s="212"/>
      <c r="I118" s="212"/>
      <c r="J118" s="145" t="s">
        <v>136</v>
      </c>
      <c r="K118" s="146">
        <v>33</v>
      </c>
      <c r="L118" s="190"/>
      <c r="M118" s="190"/>
      <c r="N118" s="190">
        <f t="shared" si="0"/>
        <v>0</v>
      </c>
      <c r="O118" s="191"/>
      <c r="P118" s="191"/>
      <c r="Q118" s="191"/>
      <c r="R118" s="137"/>
      <c r="T118" s="138" t="s">
        <v>5</v>
      </c>
      <c r="U118" s="147" t="s">
        <v>39</v>
      </c>
      <c r="V118" s="148">
        <v>0</v>
      </c>
      <c r="W118" s="148">
        <f t="shared" si="1"/>
        <v>0</v>
      </c>
      <c r="X118" s="148">
        <v>0</v>
      </c>
      <c r="Y118" s="148">
        <f t="shared" si="2"/>
        <v>0</v>
      </c>
      <c r="Z118" s="148">
        <v>0</v>
      </c>
      <c r="AA118" s="149">
        <f t="shared" si="3"/>
        <v>0</v>
      </c>
      <c r="AR118" s="18" t="s">
        <v>120</v>
      </c>
      <c r="AT118" s="18" t="s">
        <v>117</v>
      </c>
      <c r="AU118" s="18" t="s">
        <v>115</v>
      </c>
      <c r="AY118" s="18" t="s">
        <v>110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8" t="s">
        <v>115</v>
      </c>
      <c r="BK118" s="142">
        <f t="shared" si="9"/>
        <v>0</v>
      </c>
      <c r="BL118" s="18" t="s">
        <v>114</v>
      </c>
      <c r="BM118" s="18" t="s">
        <v>137</v>
      </c>
    </row>
    <row r="119" spans="2:65" s="1" customFormat="1" ht="25.5" customHeight="1"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7"/>
    </row>
  </sheetData>
  <mergeCells count="73">
    <mergeCell ref="F115:I115"/>
    <mergeCell ref="F108:I108"/>
    <mergeCell ref="F112:I112"/>
    <mergeCell ref="F113:I113"/>
    <mergeCell ref="F114:I114"/>
    <mergeCell ref="F116:I116"/>
    <mergeCell ref="F117:I117"/>
    <mergeCell ref="F118:I118"/>
    <mergeCell ref="M27:P27"/>
    <mergeCell ref="M26:P26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M83:Q83"/>
    <mergeCell ref="F78:P78"/>
    <mergeCell ref="M80:P80"/>
    <mergeCell ref="M82:Q82"/>
    <mergeCell ref="C85:G85"/>
    <mergeCell ref="N85:Q85"/>
    <mergeCell ref="N87:Q87"/>
    <mergeCell ref="N88:Q88"/>
    <mergeCell ref="N89:Q89"/>
    <mergeCell ref="N91:Q91"/>
    <mergeCell ref="L93:Q93"/>
    <mergeCell ref="C99:Q99"/>
    <mergeCell ref="F101:P101"/>
    <mergeCell ref="L117:M117"/>
    <mergeCell ref="L112:M112"/>
    <mergeCell ref="N112:Q112"/>
    <mergeCell ref="L113:M113"/>
    <mergeCell ref="N113:Q113"/>
    <mergeCell ref="L114:M114"/>
    <mergeCell ref="N114:Q114"/>
    <mergeCell ref="L115:M115"/>
    <mergeCell ref="N115:Q115"/>
    <mergeCell ref="L116:M116"/>
    <mergeCell ref="N116:Q116"/>
    <mergeCell ref="N117:Q117"/>
    <mergeCell ref="L118:M118"/>
    <mergeCell ref="N118:Q118"/>
    <mergeCell ref="N111:Q111"/>
    <mergeCell ref="M103:P103"/>
    <mergeCell ref="M106:Q106"/>
    <mergeCell ref="M105:Q105"/>
    <mergeCell ref="L108:M108"/>
    <mergeCell ref="N108:Q108"/>
    <mergeCell ref="N109:Q109"/>
    <mergeCell ref="N110:Q110"/>
    <mergeCell ref="H1:K1"/>
    <mergeCell ref="C2:Q2"/>
    <mergeCell ref="C4:Q4"/>
    <mergeCell ref="F6:P6"/>
    <mergeCell ref="O8:P8"/>
    <mergeCell ref="O17:P17"/>
    <mergeCell ref="O19:P19"/>
    <mergeCell ref="O20:P20"/>
    <mergeCell ref="E23:L23"/>
    <mergeCell ref="S2:AC2"/>
    <mergeCell ref="O10:P10"/>
    <mergeCell ref="O11:P11"/>
    <mergeCell ref="O13:P13"/>
    <mergeCell ref="O14:P14"/>
    <mergeCell ref="O16:P16"/>
  </mergeCells>
  <hyperlinks>
    <hyperlink ref="F1:G1" location="C2" display="1) Krycí list rozpočtu"/>
    <hyperlink ref="H1:K1" location="C85" display="2) Rekapitulácia rozpočtu"/>
    <hyperlink ref="L1" location="C10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190304a - Detské ihrisko</vt:lpstr>
      <vt:lpstr>'190304a - Detské ihrisko'!Názvy_tlače</vt:lpstr>
      <vt:lpstr>'Rekapitulácia stavby'!Názvy_tlače</vt:lpstr>
      <vt:lpstr>'190304a - Detské ihrisko'!Oblasť_tlače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DESKTOP-C0Q33GV\Jana</dc:creator>
  <cp:lastModifiedBy>MARIA</cp:lastModifiedBy>
  <dcterms:created xsi:type="dcterms:W3CDTF">2019-05-24T19:07:23Z</dcterms:created>
  <dcterms:modified xsi:type="dcterms:W3CDTF">2019-09-30T15:43:25Z</dcterms:modified>
</cp:coreProperties>
</file>